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5 - Profese - EZS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5b ZL45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'ZL45b ZL45b Pol'!$A$1:$U$45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G24" i="12"/>
  <c r="I25" i="12"/>
  <c r="K25" i="12"/>
  <c r="M25" i="12"/>
  <c r="O25" i="12"/>
  <c r="Q25" i="12"/>
  <c r="U25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G33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40" i="12"/>
  <c r="K40" i="12"/>
  <c r="M40" i="12"/>
  <c r="O40" i="12"/>
  <c r="Q40" i="12"/>
  <c r="U40" i="12"/>
  <c r="I42" i="12"/>
  <c r="K42" i="12"/>
  <c r="M42" i="12"/>
  <c r="O42" i="12"/>
  <c r="Q42" i="12"/>
  <c r="U42" i="12"/>
  <c r="I52" i="1"/>
  <c r="J51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O33" i="12" l="1"/>
  <c r="K33" i="12"/>
  <c r="O24" i="12"/>
  <c r="U24" i="12"/>
  <c r="K24" i="12"/>
  <c r="Q7" i="12"/>
  <c r="I7" i="12"/>
  <c r="M7" i="12"/>
  <c r="U33" i="12"/>
  <c r="O7" i="12"/>
  <c r="U7" i="12"/>
  <c r="K7" i="12"/>
  <c r="M33" i="12"/>
  <c r="Q33" i="12"/>
  <c r="I33" i="12"/>
  <c r="Q24" i="12"/>
  <c r="I24" i="12"/>
  <c r="M24" i="12"/>
  <c r="J49" i="1"/>
  <c r="J50" i="1"/>
  <c r="J40" i="1"/>
  <c r="J39" i="1"/>
  <c r="J42" i="1" s="1"/>
  <c r="J5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<sst xmlns="http://schemas.openxmlformats.org/spreadsheetml/2006/main" count="256" uniqueCount="145">
  <si>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</si>
  <si>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</si>
  <si>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</si>
  <si>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</si>
  <si>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</si>
  <si>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</si>
  <si>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</si>
  <si>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</si>
  <si>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</si>
  <si>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</si>
  <si>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</si>
  <si>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</si>
  <si>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</si>
  <si>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</si>
  <si>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</si>
  <si>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</si>
  <si>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</si>
  <si>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</si>
  <si>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</si>
  <si>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</si>
  <si>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</si>
  <si>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</si>
  <si>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</si>
  <si>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</si>
  <si>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</si>
  <si>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</si>
  <si>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</si>
  <si>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</si>
  <si>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</si>
  <si>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</si>
  <si>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</si>
  <si>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</si>
  <si>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</si>
  <si>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</si>
  <si>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</si>
  <si>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</si>
  <si>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</si>
  <si>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</si>
  <si>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</si>
  <si>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</si>
  <si>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</si>
  <si>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</si>
  <si>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</si>
  <si>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ZL45b</t>
  </si>
  <si>
    <t>Slaboproud - změny</t>
  </si>
  <si>
    <t>Slaboproud</t>
  </si>
  <si>
    <t>Objekt:</t>
  </si>
  <si>
    <t>Rozpočet:</t>
  </si>
  <si>
    <t>ZL45</t>
  </si>
  <si>
    <t>Rekonstrukce bývalého kláštera sv. Kláry - EZS, Salboproud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</si>
  <si>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</si>
  <si>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</si>
  <si>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</si>
  <si>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</si>
  <si>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</si>
  <si>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</si>
  <si>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</si>
  <si>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</si>
  <si>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</si>
  <si>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</si>
  <si>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</si>
  <si>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</si>
  <si>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</si>
  <si>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</si>
  <si>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</si>
  <si>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</si>
  <si>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</si>
  <si>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</si>
  <si>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</si>
  <si>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</si>
  <si>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</si>
  <si>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</si>
  <si>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</si>
  <si>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M22</t>
  </si>
  <si>
    <t>Montáž sdělovací a zabezp. techniky</t>
  </si>
  <si>
    <t>M22-04</t>
  </si>
  <si>
    <t>Telefonní ústředna - 1.NP - výkres č.A.3.8.11</t>
  </si>
  <si>
    <t>M22-05</t>
  </si>
  <si>
    <t>RACK AV2, AV3, AV4 - 2.NP- výkres č.A.3.8.1.12 - místnosti č.K1-2-007, 008, 030, 031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</si>
  <si>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</si>
  <si>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</si>
  <si>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</si>
  <si>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</si>
  <si>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</si>
  <si>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</si>
  <si>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</si>
  <si>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</si>
  <si>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</si>
  <si>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</si>
  <si>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</si>
  <si>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</si>
  <si>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</si>
  <si>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</si>
  <si>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</si>
  <si>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</si>
  <si>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</si>
  <si>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</si>
  <si>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</si>
  <si>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</si>
  <si>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</si>
  <si>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</si>
  <si>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</si>
  <si>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</si>
  <si>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</si>
  <si>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</si>
  <si>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22001 - 1</t>
  </si>
  <si>
    <t>Datová dvouzásuvka cat.6 UTP - komplet vč. rámečku, krytu atd., v provedení porcelánovém, kompletní, dodávka a montáž</t>
  </si>
  <si>
    <t>ks</t>
  </si>
  <si>
    <t>POL3_9</t>
  </si>
  <si>
    <t>změny v PD : 4</t>
  </si>
  <si>
    <t>VV</t>
  </si>
  <si>
    <t>Datová zásuvka cat.6 UTP - komplet vč. rámečku, krytu atd., v porcelánovém provedení, kompletní, dodávka a montáž</t>
  </si>
  <si>
    <t>změny v PD : 5</t>
  </si>
  <si>
    <t>A-Vzásuvka(cinch) porcelánové provedení, kompletní dodávka a montáž</t>
  </si>
  <si>
    <t>změny v PD -odpočet : -18</t>
  </si>
  <si>
    <t>reproduktorová zásuvka, porcelánové provedení, kompletní dodávka a montáž</t>
  </si>
  <si>
    <t>změny v PD -odpočet : -3</t>
  </si>
  <si>
    <t>konzole pro projektor, kompletní dodávka a montáž</t>
  </si>
  <si>
    <t>změny v PD -odpočet : -5</t>
  </si>
  <si>
    <t>22001 - 16</t>
  </si>
  <si>
    <t>Stoleček na kolečkách pro projektor</t>
  </si>
  <si>
    <t>změny v PD : 1</t>
  </si>
  <si>
    <t>router ethernet 1x WAN,4x LAN, kompletní dodávka a montáž</t>
  </si>
  <si>
    <t>změny v PD -odpočet : -2</t>
  </si>
  <si>
    <t>zásuvka koncová TV,R - v porcelánovém provedení -komplet, kompletní dodávka a montáž</t>
  </si>
  <si>
    <t>změny v PD : 3</t>
  </si>
  <si>
    <t>2204-0</t>
  </si>
  <si>
    <t>telefonní ústředna 2N omega 48 - kompl. vybavená, kompletní dodávka a montáž</t>
  </si>
  <si>
    <t>změna na základě změn partnerů projektu - sloučení činností dvou partnerů : -1</t>
  </si>
  <si>
    <t xml:space="preserve">požadavek vyšší kapacity telefonní ústředny : </t>
  </si>
  <si>
    <t>2204-01</t>
  </si>
  <si>
    <t>Telefonní ústředna KX-NS500: 6x HTS, 4 x ISDN, 10 systémových poboček, 80 analogových poboček</t>
  </si>
  <si>
    <t>Telefonní ústředna KX-NS500: 6x HTS, 4 x ISDN, 10 systémových poboček, 80 analogových poboček, RM (do RO.K1) : 1</t>
  </si>
  <si>
    <t>telefonní ústředna 2N omega lite - kompl. vybavená, kompletní dodávka a montáž</t>
  </si>
  <si>
    <t>2205-0</t>
  </si>
  <si>
    <t>mikrofon (např. MD100), kompletní dodávka a montáž</t>
  </si>
  <si>
    <t>odpočet - součást samostatně soutěžené dodávky zvukových zařízení : -5</t>
  </si>
  <si>
    <t>bezdrátový mikrofon, kompletní dodávka a montáž</t>
  </si>
  <si>
    <t>zesilovač pro indukční smyčku, kompletní dodávka a montáž</t>
  </si>
  <si>
    <t>2205-1</t>
  </si>
  <si>
    <t>aktivní reperoduktory na stojanech, kompletní dodávka a montáž</t>
  </si>
  <si>
    <t>mixážní pult, kompletní dodávka a montáž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</si>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</sst>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22" zoomScaleNormal="100" zoomScaleSheetLayoutView="75" workbookViewId="0">
      <selection activeCell="F43" sqref="F4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79" t="s">
        <v>24</v>
      </c>
      <c r="C2" s="80"/>
      <c r="D2" s="81" t="s">
        <v>48</v>
      </c>
      <c r="E2" s="81" t="s">
        <v>49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43</v>
      </c>
      <c r="E3" s="86" t="s">
        <v>45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50</v>
      </c>
      <c r="E5" s="26"/>
      <c r="F5" s="26"/>
      <c r="G5" s="26"/>
      <c r="H5" s="27" t="s">
        <v>36</v>
      </c>
      <c r="I5" s="78" t="s">
        <v>54</v>
      </c>
      <c r="J5" s="11"/>
    </row>
    <row r="6" spans="1:15" ht="15.75" customHeight="1" x14ac:dyDescent="0.2">
      <c r="A6" s="4"/>
      <c r="B6" s="38"/>
      <c r="C6" s="26"/>
      <c r="D6" s="78" t="s">
        <v>51</v>
      </c>
      <c r="E6" s="26"/>
      <c r="F6" s="26"/>
      <c r="G6" s="26"/>
      <c r="H6" s="27" t="s">
        <v>37</v>
      </c>
      <c r="I6" s="78" t="s">
        <v>55</v>
      </c>
      <c r="J6" s="11"/>
    </row>
    <row r="7" spans="1:15" ht="15.75" customHeight="1" x14ac:dyDescent="0.2">
      <c r="A7" s="4"/>
      <c r="B7" s="39"/>
      <c r="C7" s="96" t="s">
        <v>53</v>
      </c>
      <c r="D7" s="76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56</v>
      </c>
      <c r="E8" s="5"/>
      <c r="F8" s="5"/>
      <c r="G8" s="42"/>
      <c r="H8" s="27" t="s">
        <v>36</v>
      </c>
      <c r="I8" s="78" t="s">
        <v>60</v>
      </c>
      <c r="J8" s="11"/>
    </row>
    <row r="9" spans="1:15" ht="15.75" hidden="1" customHeight="1" x14ac:dyDescent="0.2">
      <c r="A9" s="4"/>
      <c r="B9" s="4"/>
      <c r="C9" s="5"/>
      <c r="D9" s="77" t="s">
        <v>57</v>
      </c>
      <c r="E9" s="5"/>
      <c r="F9" s="5"/>
      <c r="G9" s="42"/>
      <c r="H9" s="27" t="s">
        <v>37</v>
      </c>
      <c r="I9" s="78" t="s">
        <v>61</v>
      </c>
      <c r="J9" s="11"/>
    </row>
    <row r="10" spans="1:15" ht="15.75" hidden="1" customHeight="1" x14ac:dyDescent="0.2">
      <c r="A10" s="4"/>
      <c r="B10" s="48"/>
      <c r="C10" s="96" t="s">
        <v>59</v>
      </c>
      <c r="D10" s="97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2" t="s">
        <v>62</v>
      </c>
      <c r="E11" s="242"/>
      <c r="F11" s="242"/>
      <c r="G11" s="242"/>
      <c r="H11" s="27" t="s">
        <v>36</v>
      </c>
      <c r="I11" s="78" t="s">
        <v>66</v>
      </c>
      <c r="J11" s="11"/>
    </row>
    <row r="12" spans="1:15" ht="15.75" customHeight="1" x14ac:dyDescent="0.2">
      <c r="A12" s="4"/>
      <c r="B12" s="38"/>
      <c r="C12" s="26"/>
      <c r="D12" s="245" t="s">
        <v>63</v>
      </c>
      <c r="E12" s="245"/>
      <c r="F12" s="245"/>
      <c r="G12" s="245"/>
      <c r="H12" s="27" t="s">
        <v>37</v>
      </c>
      <c r="I12" s="78" t="s">
        <v>67</v>
      </c>
      <c r="J12" s="11"/>
    </row>
    <row r="13" spans="1:15" ht="15.75" customHeight="1" x14ac:dyDescent="0.2">
      <c r="A13" s="4"/>
      <c r="B13" s="39"/>
      <c r="C13" s="96" t="s">
        <v>65</v>
      </c>
      <c r="D13" s="246" t="s">
        <v>64</v>
      </c>
      <c r="E13" s="246"/>
      <c r="F13" s="246"/>
      <c r="G13" s="24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2"/>
      <c r="F16" s="223"/>
      <c r="G16" s="222"/>
      <c r="H16" s="223"/>
      <c r="I16" s="222">
        <v>0</v>
      </c>
      <c r="J16" s="224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2"/>
      <c r="F17" s="223"/>
      <c r="G17" s="222"/>
      <c r="H17" s="223"/>
      <c r="I17" s="222">
        <v>0</v>
      </c>
      <c r="J17" s="224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2"/>
      <c r="F18" s="223"/>
      <c r="G18" s="222"/>
      <c r="H18" s="223"/>
      <c r="I18" s="222">
        <v>-110121.8</v>
      </c>
      <c r="J18" s="224"/>
    </row>
    <row r="19" spans="1:10" ht="23.25" customHeight="1" x14ac:dyDescent="0.2">
      <c r="A19" s="162" t="s">
        <v>79</v>
      </c>
      <c r="B19" s="163" t="s">
        <v>29</v>
      </c>
      <c r="C19" s="54"/>
      <c r="D19" s="55"/>
      <c r="E19" s="222"/>
      <c r="F19" s="223"/>
      <c r="G19" s="222"/>
      <c r="H19" s="223"/>
      <c r="I19" s="222">
        <v>0</v>
      </c>
      <c r="J19" s="224"/>
    </row>
    <row r="20" spans="1:10" ht="23.25" customHeight="1" x14ac:dyDescent="0.2">
      <c r="A20" s="162" t="s">
        <v>80</v>
      </c>
      <c r="B20" s="163" t="s">
        <v>30</v>
      </c>
      <c r="C20" s="54"/>
      <c r="D20" s="55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0" t="s">
        <v>31</v>
      </c>
      <c r="C21" s="71"/>
      <c r="D21" s="72"/>
      <c r="E21" s="230"/>
      <c r="F21" s="239"/>
      <c r="G21" s="230"/>
      <c r="H21" s="239"/>
      <c r="I21" s="230">
        <f>SUM(I16:J20)</f>
        <v>-110121.8</v>
      </c>
      <c r="J21" s="23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8">
        <v>0</v>
      </c>
      <c r="H23" s="229"/>
      <c r="I23" s="22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8">
        <v>-110121.8</v>
      </c>
      <c r="H25" s="229"/>
      <c r="I25" s="22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5">
        <f>I25*E25/100</f>
        <v>0</v>
      </c>
      <c r="H26" s="236"/>
      <c r="I26" s="23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7"/>
      <c r="H27" s="237"/>
      <c r="I27" s="237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38">
        <v>-110121.8</v>
      </c>
      <c r="H28" s="240"/>
      <c r="I28" s="240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38">
        <f>SUM(I23:I27)</f>
        <v>0</v>
      </c>
      <c r="H29" s="238"/>
      <c r="I29" s="238"/>
      <c r="J29" s="137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144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68</v>
      </c>
      <c r="C39" s="210"/>
      <c r="D39" s="211"/>
      <c r="E39" s="211"/>
      <c r="F39" s="118">
        <v>0</v>
      </c>
      <c r="G39" s="119">
        <v>-110121.8</v>
      </c>
      <c r="H39" s="120"/>
      <c r="I39" s="121">
        <v>-110121.8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2" t="s">
        <v>45</v>
      </c>
      <c r="D40" s="213"/>
      <c r="E40" s="213"/>
      <c r="F40" s="122">
        <v>0</v>
      </c>
      <c r="G40" s="123">
        <v>-110121.8</v>
      </c>
      <c r="H40" s="123"/>
      <c r="I40" s="124">
        <v>-110121.8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4" t="s">
        <v>44</v>
      </c>
      <c r="D41" s="215"/>
      <c r="E41" s="215"/>
      <c r="F41" s="125">
        <v>0</v>
      </c>
      <c r="G41" s="126">
        <v>-110121.8</v>
      </c>
      <c r="H41" s="126"/>
      <c r="I41" s="127">
        <v>-110121.8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6" t="s">
        <v>69</v>
      </c>
      <c r="C42" s="217"/>
      <c r="D42" s="217"/>
      <c r="E42" s="217"/>
      <c r="F42" s="128">
        <f>SUMIF(A39:A41,"=1",F39:F41)</f>
        <v>0</v>
      </c>
      <c r="G42" s="129">
        <f>SUMIF(A39:A41,"=1",G39:G41)</f>
        <v>-110121.8</v>
      </c>
      <c r="H42" s="129">
        <f>SUMIF(A39:A41,"=1",H39:H41)</f>
        <v>0</v>
      </c>
      <c r="I42" s="130">
        <f>SUMIF(A39:A41,"=1",I39:I41)</f>
        <v>-110121.8</v>
      </c>
      <c r="J42" s="105">
        <f>SUMIF(A39:A41,"=1",J39:J41)</f>
        <v>100</v>
      </c>
    </row>
    <row r="46" spans="1:10" ht="15.75" x14ac:dyDescent="0.25">
      <c r="B46" s="138" t="s">
        <v>71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72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73</v>
      </c>
      <c r="C49" s="218" t="s">
        <v>74</v>
      </c>
      <c r="D49" s="219"/>
      <c r="E49" s="219"/>
      <c r="F49" s="158" t="s">
        <v>28</v>
      </c>
      <c r="G49" s="151"/>
      <c r="H49" s="151"/>
      <c r="I49" s="151">
        <v>-4782.8</v>
      </c>
      <c r="J49" s="154">
        <f>IF(I52=0,"",I49/I52*100)</f>
        <v>4.3431909031635882</v>
      </c>
    </row>
    <row r="50" spans="1:10" ht="25.5" customHeight="1" x14ac:dyDescent="0.2">
      <c r="A50" s="140"/>
      <c r="B50" s="142" t="s">
        <v>75</v>
      </c>
      <c r="C50" s="220" t="s">
        <v>76</v>
      </c>
      <c r="D50" s="221"/>
      <c r="E50" s="221"/>
      <c r="F50" s="159" t="s">
        <v>28</v>
      </c>
      <c r="G50" s="148"/>
      <c r="H50" s="148"/>
      <c r="I50" s="148">
        <v>41923.5</v>
      </c>
      <c r="J50" s="155">
        <f>IF(I52=0,"",I50/I52*100)</f>
        <v>-38.070118723086615</v>
      </c>
    </row>
    <row r="51" spans="1:10" ht="25.5" customHeight="1" x14ac:dyDescent="0.2">
      <c r="A51" s="140"/>
      <c r="B51" s="152" t="s">
        <v>77</v>
      </c>
      <c r="C51" s="208" t="s">
        <v>78</v>
      </c>
      <c r="D51" s="209"/>
      <c r="E51" s="209"/>
      <c r="F51" s="160" t="s">
        <v>28</v>
      </c>
      <c r="G51" s="153"/>
      <c r="H51" s="153"/>
      <c r="I51" s="153">
        <v>-147262.5</v>
      </c>
      <c r="J51" s="156">
        <f>IF(I52=0,"",I51/I52*100)</f>
        <v>133.72692781992305</v>
      </c>
    </row>
    <row r="52" spans="1:10" ht="25.5" customHeight="1" x14ac:dyDescent="0.2">
      <c r="A52" s="141"/>
      <c r="B52" s="145" t="s">
        <v>1</v>
      </c>
      <c r="C52" s="145"/>
      <c r="D52" s="146"/>
      <c r="E52" s="146"/>
      <c r="F52" s="161"/>
      <c r="G52" s="149"/>
      <c r="H52" s="149"/>
      <c r="I52" s="149">
        <f>SUM(I49:I51)</f>
        <v>-110121.8</v>
      </c>
      <c r="J52" s="157">
        <f>SUM(J49:J51)</f>
        <v>100.00000000000003</v>
      </c>
    </row>
    <row r="53" spans="1:10" x14ac:dyDescent="0.2">
      <c r="F53" s="100"/>
      <c r="G53" s="99"/>
      <c r="H53" s="100"/>
      <c r="I53" s="99"/>
      <c r="J53" s="101"/>
    </row>
    <row r="54" spans="1:10" x14ac:dyDescent="0.2">
      <c r="F54" s="100"/>
      <c r="G54" s="99"/>
      <c r="H54" s="100"/>
      <c r="I54" s="99"/>
      <c r="J54" s="101"/>
    </row>
    <row r="55" spans="1:10" x14ac:dyDescent="0.2">
      <c r="F55" s="100"/>
      <c r="G55" s="99"/>
      <c r="H55" s="100"/>
      <c r="I55" s="99"/>
      <c r="J55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1:E51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5" t="s">
        <v>8</v>
      </c>
      <c r="B2" s="74"/>
      <c r="C2" s="249"/>
      <c r="D2" s="249"/>
      <c r="E2" s="249"/>
      <c r="F2" s="249"/>
      <c r="G2" s="250"/>
    </row>
    <row r="3" spans="1:7" ht="24.95" customHeight="1" x14ac:dyDescent="0.2">
      <c r="A3" s="75" t="s">
        <v>9</v>
      </c>
      <c r="B3" s="74"/>
      <c r="C3" s="249"/>
      <c r="D3" s="249"/>
      <c r="E3" s="249"/>
      <c r="F3" s="249"/>
      <c r="G3" s="250"/>
    </row>
    <row r="4" spans="1:7" ht="24.95" customHeight="1" x14ac:dyDescent="0.2">
      <c r="A4" s="75" t="s">
        <v>10</v>
      </c>
      <c r="B4" s="74"/>
      <c r="C4" s="249"/>
      <c r="D4" s="249"/>
      <c r="E4" s="249"/>
      <c r="F4" s="249"/>
      <c r="G4" s="25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9" workbookViewId="0">
      <selection activeCell="C13" sqref="C13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E1" t="s">
        <v>81</v>
      </c>
    </row>
    <row r="2" spans="1:60" ht="24.95" customHeight="1" x14ac:dyDescent="0.2">
      <c r="A2" s="165" t="s">
        <v>8</v>
      </c>
      <c r="B2" s="74" t="s">
        <v>48</v>
      </c>
      <c r="C2" s="252" t="s">
        <v>49</v>
      </c>
      <c r="D2" s="253"/>
      <c r="E2" s="253"/>
      <c r="F2" s="253"/>
      <c r="G2" s="254"/>
      <c r="AE2" t="s">
        <v>82</v>
      </c>
    </row>
    <row r="3" spans="1:60" ht="24.95" customHeight="1" x14ac:dyDescent="0.2">
      <c r="A3" s="165" t="s">
        <v>9</v>
      </c>
      <c r="B3" s="74" t="s">
        <v>43</v>
      </c>
      <c r="C3" s="252" t="s">
        <v>45</v>
      </c>
      <c r="D3" s="253"/>
      <c r="E3" s="253"/>
      <c r="F3" s="253"/>
      <c r="G3" s="254"/>
      <c r="AC3" s="98" t="s">
        <v>82</v>
      </c>
      <c r="AE3" t="s">
        <v>83</v>
      </c>
    </row>
    <row r="4" spans="1:60" ht="24.95" customHeight="1" x14ac:dyDescent="0.2">
      <c r="A4" s="166" t="s">
        <v>10</v>
      </c>
      <c r="B4" s="167" t="s">
        <v>43</v>
      </c>
      <c r="C4" s="255" t="s">
        <v>44</v>
      </c>
      <c r="D4" s="256"/>
      <c r="E4" s="256"/>
      <c r="F4" s="256"/>
      <c r="G4" s="257"/>
      <c r="AE4" t="s">
        <v>84</v>
      </c>
    </row>
    <row r="5" spans="1:60" x14ac:dyDescent="0.2">
      <c r="D5" s="164"/>
    </row>
    <row r="6" spans="1:60" ht="38.25" x14ac:dyDescent="0.2">
      <c r="A6" s="173" t="s">
        <v>85</v>
      </c>
      <c r="B6" s="171" t="s">
        <v>86</v>
      </c>
      <c r="C6" s="171" t="s">
        <v>87</v>
      </c>
      <c r="D6" s="172" t="s">
        <v>88</v>
      </c>
      <c r="E6" s="173" t="s">
        <v>89</v>
      </c>
      <c r="F6" s="168" t="s">
        <v>90</v>
      </c>
      <c r="G6" s="173" t="s">
        <v>31</v>
      </c>
      <c r="H6" s="174" t="s">
        <v>32</v>
      </c>
      <c r="I6" s="174" t="s">
        <v>91</v>
      </c>
      <c r="J6" s="174" t="s">
        <v>33</v>
      </c>
      <c r="K6" s="174" t="s">
        <v>92</v>
      </c>
      <c r="L6" s="174" t="s">
        <v>93</v>
      </c>
      <c r="M6" s="174" t="s">
        <v>94</v>
      </c>
      <c r="N6" s="174" t="s">
        <v>95</v>
      </c>
      <c r="O6" s="174" t="s">
        <v>96</v>
      </c>
      <c r="P6" s="174" t="s">
        <v>97</v>
      </c>
      <c r="Q6" s="174" t="s">
        <v>98</v>
      </c>
      <c r="R6" s="174" t="s">
        <v>99</v>
      </c>
      <c r="S6" s="174" t="s">
        <v>100</v>
      </c>
      <c r="T6" s="174" t="s">
        <v>101</v>
      </c>
      <c r="U6" s="174" t="s">
        <v>102</v>
      </c>
    </row>
    <row r="7" spans="1:60" x14ac:dyDescent="0.2">
      <c r="A7" s="175" t="s">
        <v>103</v>
      </c>
      <c r="B7" s="177" t="s">
        <v>73</v>
      </c>
      <c r="C7" s="178" t="s">
        <v>74</v>
      </c>
      <c r="D7" s="179"/>
      <c r="E7" s="185"/>
      <c r="F7" s="189"/>
      <c r="G7" s="189">
        <f>SUMIF(AE8:AE23,"&lt;&gt;NOR",G8:G23)</f>
        <v>-4782.8</v>
      </c>
      <c r="H7" s="189"/>
      <c r="I7" s="189">
        <f>SUM(I8:I23)</f>
        <v>-4782.8</v>
      </c>
      <c r="J7" s="189"/>
      <c r="K7" s="189">
        <f>SUM(K8:K23)</f>
        <v>0</v>
      </c>
      <c r="L7" s="189"/>
      <c r="M7" s="189">
        <f>SUM(M8:M23)</f>
        <v>-5787.188000000001</v>
      </c>
      <c r="N7" s="189"/>
      <c r="O7" s="189">
        <f>SUM(O8:O23)</f>
        <v>0</v>
      </c>
      <c r="P7" s="189"/>
      <c r="Q7" s="189">
        <f>SUM(Q8:Q23)</f>
        <v>0</v>
      </c>
      <c r="R7" s="189"/>
      <c r="S7" s="189"/>
      <c r="T7" s="190"/>
      <c r="U7" s="189">
        <f>SUM(U8:U23)</f>
        <v>0</v>
      </c>
      <c r="AE7" t="s">
        <v>104</v>
      </c>
    </row>
    <row r="8" spans="1:60" ht="33.75" outlineLevel="1" x14ac:dyDescent="0.2">
      <c r="A8" s="170">
        <v>1</v>
      </c>
      <c r="B8" s="180" t="s">
        <v>105</v>
      </c>
      <c r="C8" s="201" t="s">
        <v>106</v>
      </c>
      <c r="D8" s="182" t="s">
        <v>107</v>
      </c>
      <c r="E8" s="186">
        <v>4</v>
      </c>
      <c r="F8" s="191">
        <v>1088</v>
      </c>
      <c r="G8" s="191">
        <v>4352</v>
      </c>
      <c r="H8" s="191">
        <v>1088</v>
      </c>
      <c r="I8" s="191">
        <f>ROUND(E8*H8,2)</f>
        <v>4352</v>
      </c>
      <c r="J8" s="191">
        <v>0</v>
      </c>
      <c r="K8" s="191">
        <f>ROUND(E8*J8,2)</f>
        <v>0</v>
      </c>
      <c r="L8" s="191">
        <v>21</v>
      </c>
      <c r="M8" s="191">
        <f>G8*(1+L8/100)</f>
        <v>5265.92</v>
      </c>
      <c r="N8" s="191">
        <v>0</v>
      </c>
      <c r="O8" s="191">
        <f>ROUND(E8*N8,2)</f>
        <v>0</v>
      </c>
      <c r="P8" s="191">
        <v>0</v>
      </c>
      <c r="Q8" s="191">
        <f>ROUND(E8*P8,2)</f>
        <v>0</v>
      </c>
      <c r="R8" s="191"/>
      <c r="S8" s="191"/>
      <c r="T8" s="192">
        <v>0</v>
      </c>
      <c r="U8" s="191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108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2" t="s">
        <v>109</v>
      </c>
      <c r="D9" s="183"/>
      <c r="E9" s="187">
        <v>4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2"/>
      <c r="U9" s="191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110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ht="33.75" outlineLevel="1" x14ac:dyDescent="0.2">
      <c r="A10" s="170">
        <v>2</v>
      </c>
      <c r="B10" s="180" t="s">
        <v>105</v>
      </c>
      <c r="C10" s="201" t="s">
        <v>111</v>
      </c>
      <c r="D10" s="182" t="s">
        <v>107</v>
      </c>
      <c r="E10" s="186">
        <v>5</v>
      </c>
      <c r="F10" s="191">
        <v>1054</v>
      </c>
      <c r="G10" s="191">
        <v>5270</v>
      </c>
      <c r="H10" s="191">
        <v>1054</v>
      </c>
      <c r="I10" s="191">
        <f>ROUND(E10*H10,2)</f>
        <v>5270</v>
      </c>
      <c r="J10" s="191">
        <v>0</v>
      </c>
      <c r="K10" s="191">
        <f>ROUND(E10*J10,2)</f>
        <v>0</v>
      </c>
      <c r="L10" s="191">
        <v>21</v>
      </c>
      <c r="M10" s="191">
        <f>G10*(1+L10/100)</f>
        <v>6376.7</v>
      </c>
      <c r="N10" s="191">
        <v>0</v>
      </c>
      <c r="O10" s="191">
        <f>ROUND(E10*N10,2)</f>
        <v>0</v>
      </c>
      <c r="P10" s="191">
        <v>0</v>
      </c>
      <c r="Q10" s="191">
        <f>ROUND(E10*P10,2)</f>
        <v>0</v>
      </c>
      <c r="R10" s="191"/>
      <c r="S10" s="191"/>
      <c r="T10" s="192">
        <v>0</v>
      </c>
      <c r="U10" s="191">
        <f>ROUND(E10*T10,2)</f>
        <v>0</v>
      </c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108</v>
      </c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/>
      <c r="B11" s="180"/>
      <c r="C11" s="202" t="s">
        <v>112</v>
      </c>
      <c r="D11" s="183"/>
      <c r="E11" s="187">
        <v>5</v>
      </c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2"/>
      <c r="U11" s="191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110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ht="22.5" outlineLevel="1" x14ac:dyDescent="0.2">
      <c r="A12" s="170">
        <v>3</v>
      </c>
      <c r="B12" s="180" t="s">
        <v>105</v>
      </c>
      <c r="C12" s="201" t="s">
        <v>113</v>
      </c>
      <c r="D12" s="182" t="s">
        <v>107</v>
      </c>
      <c r="E12" s="186">
        <v>-18</v>
      </c>
      <c r="F12" s="191">
        <v>688.5</v>
      </c>
      <c r="G12" s="191">
        <v>-12393</v>
      </c>
      <c r="H12" s="191">
        <v>688.5</v>
      </c>
      <c r="I12" s="191">
        <f>ROUND(E12*H12,2)</f>
        <v>-12393</v>
      </c>
      <c r="J12" s="191">
        <v>0</v>
      </c>
      <c r="K12" s="191">
        <f>ROUND(E12*J12,2)</f>
        <v>0</v>
      </c>
      <c r="L12" s="191">
        <v>21</v>
      </c>
      <c r="M12" s="191">
        <f>G12*(1+L12/100)</f>
        <v>-14995.529999999999</v>
      </c>
      <c r="N12" s="191">
        <v>0</v>
      </c>
      <c r="O12" s="191">
        <f>ROUND(E12*N12,2)</f>
        <v>0</v>
      </c>
      <c r="P12" s="191">
        <v>0</v>
      </c>
      <c r="Q12" s="191">
        <f>ROUND(E12*P12,2)</f>
        <v>0</v>
      </c>
      <c r="R12" s="191"/>
      <c r="S12" s="191"/>
      <c r="T12" s="192">
        <v>0</v>
      </c>
      <c r="U12" s="191">
        <f>ROUND(E12*T12,2)</f>
        <v>0</v>
      </c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108</v>
      </c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2" t="s">
        <v>114</v>
      </c>
      <c r="D13" s="183"/>
      <c r="E13" s="187">
        <v>-18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2"/>
      <c r="U13" s="191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110</v>
      </c>
      <c r="AF13" s="169"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ht="22.5" outlineLevel="1" x14ac:dyDescent="0.2">
      <c r="A14" s="170">
        <v>4</v>
      </c>
      <c r="B14" s="180" t="s">
        <v>105</v>
      </c>
      <c r="C14" s="201" t="s">
        <v>115</v>
      </c>
      <c r="D14" s="182" t="s">
        <v>107</v>
      </c>
      <c r="E14" s="186">
        <v>-3</v>
      </c>
      <c r="F14" s="191">
        <v>926.5</v>
      </c>
      <c r="G14" s="191">
        <v>-2779.5</v>
      </c>
      <c r="H14" s="191">
        <v>926.5</v>
      </c>
      <c r="I14" s="191">
        <f>ROUND(E14*H14,2)</f>
        <v>-2779.5</v>
      </c>
      <c r="J14" s="191">
        <v>0</v>
      </c>
      <c r="K14" s="191">
        <f>ROUND(E14*J14,2)</f>
        <v>0</v>
      </c>
      <c r="L14" s="191">
        <v>21</v>
      </c>
      <c r="M14" s="191">
        <f>G14*(1+L14/100)</f>
        <v>-3363.1949999999997</v>
      </c>
      <c r="N14" s="191">
        <v>0</v>
      </c>
      <c r="O14" s="191">
        <f>ROUND(E14*N14,2)</f>
        <v>0</v>
      </c>
      <c r="P14" s="191">
        <v>0</v>
      </c>
      <c r="Q14" s="191">
        <f>ROUND(E14*P14,2)</f>
        <v>0</v>
      </c>
      <c r="R14" s="191"/>
      <c r="S14" s="191"/>
      <c r="T14" s="192">
        <v>0</v>
      </c>
      <c r="U14" s="191">
        <f>ROUND(E14*T14,2)</f>
        <v>0</v>
      </c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108</v>
      </c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/>
      <c r="B15" s="180"/>
      <c r="C15" s="202" t="s">
        <v>116</v>
      </c>
      <c r="D15" s="183"/>
      <c r="E15" s="187">
        <v>-3</v>
      </c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2"/>
      <c r="U15" s="191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110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>
        <v>5</v>
      </c>
      <c r="B16" s="180" t="s">
        <v>105</v>
      </c>
      <c r="C16" s="201" t="s">
        <v>117</v>
      </c>
      <c r="D16" s="182" t="s">
        <v>107</v>
      </c>
      <c r="E16" s="186">
        <v>-5</v>
      </c>
      <c r="F16" s="191">
        <v>1020</v>
      </c>
      <c r="G16" s="191">
        <v>-5100</v>
      </c>
      <c r="H16" s="191">
        <v>1020</v>
      </c>
      <c r="I16" s="191">
        <f>ROUND(E16*H16,2)</f>
        <v>-5100</v>
      </c>
      <c r="J16" s="191">
        <v>0</v>
      </c>
      <c r="K16" s="191">
        <f>ROUND(E16*J16,2)</f>
        <v>0</v>
      </c>
      <c r="L16" s="191">
        <v>21</v>
      </c>
      <c r="M16" s="191">
        <f>G16*(1+L16/100)</f>
        <v>-6171</v>
      </c>
      <c r="N16" s="191">
        <v>0</v>
      </c>
      <c r="O16" s="191">
        <f>ROUND(E16*N16,2)</f>
        <v>0</v>
      </c>
      <c r="P16" s="191">
        <v>0</v>
      </c>
      <c r="Q16" s="191">
        <f>ROUND(E16*P16,2)</f>
        <v>0</v>
      </c>
      <c r="R16" s="191"/>
      <c r="S16" s="191"/>
      <c r="T16" s="192">
        <v>0</v>
      </c>
      <c r="U16" s="191">
        <f>ROUND(E16*T16,2)</f>
        <v>0</v>
      </c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108</v>
      </c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/>
      <c r="B17" s="180"/>
      <c r="C17" s="202" t="s">
        <v>118</v>
      </c>
      <c r="D17" s="183"/>
      <c r="E17" s="187">
        <v>-5</v>
      </c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2"/>
      <c r="U17" s="191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110</v>
      </c>
      <c r="AF17" s="169">
        <v>0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>
        <v>6</v>
      </c>
      <c r="B18" s="180" t="s">
        <v>119</v>
      </c>
      <c r="C18" s="201" t="s">
        <v>120</v>
      </c>
      <c r="D18" s="182" t="s">
        <v>107</v>
      </c>
      <c r="E18" s="186">
        <v>1</v>
      </c>
      <c r="F18" s="191">
        <v>4710</v>
      </c>
      <c r="G18" s="191">
        <v>4710</v>
      </c>
      <c r="H18" s="191">
        <v>4710</v>
      </c>
      <c r="I18" s="191">
        <f>ROUND(E18*H18,2)</f>
        <v>4710</v>
      </c>
      <c r="J18" s="191">
        <v>0</v>
      </c>
      <c r="K18" s="191">
        <f>ROUND(E18*J18,2)</f>
        <v>0</v>
      </c>
      <c r="L18" s="191">
        <v>21</v>
      </c>
      <c r="M18" s="191">
        <f>G18*(1+L18/100)</f>
        <v>5699.0999999999995</v>
      </c>
      <c r="N18" s="191">
        <v>0</v>
      </c>
      <c r="O18" s="191">
        <f>ROUND(E18*N18,2)</f>
        <v>0</v>
      </c>
      <c r="P18" s="191">
        <v>0</v>
      </c>
      <c r="Q18" s="191">
        <f>ROUND(E18*P18,2)</f>
        <v>0</v>
      </c>
      <c r="R18" s="191"/>
      <c r="S18" s="191"/>
      <c r="T18" s="192">
        <v>0</v>
      </c>
      <c r="U18" s="191">
        <f>ROUND(E18*T18,2)</f>
        <v>0</v>
      </c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108</v>
      </c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/>
      <c r="B19" s="180"/>
      <c r="C19" s="202" t="s">
        <v>121</v>
      </c>
      <c r="D19" s="183"/>
      <c r="E19" s="187">
        <v>1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2"/>
      <c r="U19" s="191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110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ht="22.5" outlineLevel="1" x14ac:dyDescent="0.2">
      <c r="A20" s="170">
        <v>7</v>
      </c>
      <c r="B20" s="180" t="s">
        <v>105</v>
      </c>
      <c r="C20" s="201" t="s">
        <v>122</v>
      </c>
      <c r="D20" s="182" t="s">
        <v>107</v>
      </c>
      <c r="E20" s="186">
        <v>-2</v>
      </c>
      <c r="F20" s="191">
        <v>1020</v>
      </c>
      <c r="G20" s="191">
        <v>-2040</v>
      </c>
      <c r="H20" s="191">
        <v>1020</v>
      </c>
      <c r="I20" s="191">
        <f>ROUND(E20*H20,2)</f>
        <v>-2040</v>
      </c>
      <c r="J20" s="191">
        <v>0</v>
      </c>
      <c r="K20" s="191">
        <f>ROUND(E20*J20,2)</f>
        <v>0</v>
      </c>
      <c r="L20" s="191">
        <v>21</v>
      </c>
      <c r="M20" s="191">
        <f>G20*(1+L20/100)</f>
        <v>-2468.4</v>
      </c>
      <c r="N20" s="191">
        <v>0</v>
      </c>
      <c r="O20" s="191">
        <f>ROUND(E20*N20,2)</f>
        <v>0</v>
      </c>
      <c r="P20" s="191">
        <v>0</v>
      </c>
      <c r="Q20" s="191">
        <f>ROUND(E20*P20,2)</f>
        <v>0</v>
      </c>
      <c r="R20" s="191"/>
      <c r="S20" s="191"/>
      <c r="T20" s="192">
        <v>0</v>
      </c>
      <c r="U20" s="191">
        <f>ROUND(E20*T20,2)</f>
        <v>0</v>
      </c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108</v>
      </c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/>
      <c r="B21" s="180"/>
      <c r="C21" s="202" t="s">
        <v>123</v>
      </c>
      <c r="D21" s="183"/>
      <c r="E21" s="187">
        <v>-2</v>
      </c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2"/>
      <c r="U21" s="191"/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110</v>
      </c>
      <c r="AF21" s="169">
        <v>0</v>
      </c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ht="22.5" outlineLevel="1" x14ac:dyDescent="0.2">
      <c r="A22" s="170">
        <v>8</v>
      </c>
      <c r="B22" s="180" t="s">
        <v>105</v>
      </c>
      <c r="C22" s="201" t="s">
        <v>124</v>
      </c>
      <c r="D22" s="182" t="s">
        <v>107</v>
      </c>
      <c r="E22" s="186">
        <v>3</v>
      </c>
      <c r="F22" s="191">
        <v>1065.9000000000001</v>
      </c>
      <c r="G22" s="191">
        <v>3197.7</v>
      </c>
      <c r="H22" s="191">
        <v>1065.9000000000001</v>
      </c>
      <c r="I22" s="191">
        <f>ROUND(E22*H22,2)</f>
        <v>3197.7</v>
      </c>
      <c r="J22" s="191">
        <v>0</v>
      </c>
      <c r="K22" s="191">
        <f>ROUND(E22*J22,2)</f>
        <v>0</v>
      </c>
      <c r="L22" s="191">
        <v>21</v>
      </c>
      <c r="M22" s="191">
        <f>G22*(1+L22/100)</f>
        <v>3869.2169999999996</v>
      </c>
      <c r="N22" s="191">
        <v>0</v>
      </c>
      <c r="O22" s="191">
        <f>ROUND(E22*N22,2)</f>
        <v>0</v>
      </c>
      <c r="P22" s="191">
        <v>0</v>
      </c>
      <c r="Q22" s="191">
        <f>ROUND(E22*P22,2)</f>
        <v>0</v>
      </c>
      <c r="R22" s="191"/>
      <c r="S22" s="191"/>
      <c r="T22" s="192">
        <v>0</v>
      </c>
      <c r="U22" s="191">
        <f>ROUND(E22*T22,2)</f>
        <v>0</v>
      </c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108</v>
      </c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/>
      <c r="B23" s="180"/>
      <c r="C23" s="202" t="s">
        <v>125</v>
      </c>
      <c r="D23" s="183"/>
      <c r="E23" s="187">
        <v>3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2"/>
      <c r="U23" s="191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110</v>
      </c>
      <c r="AF23" s="169">
        <v>0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ht="25.5" x14ac:dyDescent="0.2">
      <c r="A24" s="176" t="s">
        <v>103</v>
      </c>
      <c r="B24" s="181" t="s">
        <v>75</v>
      </c>
      <c r="C24" s="203" t="s">
        <v>76</v>
      </c>
      <c r="D24" s="184"/>
      <c r="E24" s="188"/>
      <c r="F24" s="193"/>
      <c r="G24" s="193">
        <f>SUMIF(AE25:AE32,"&lt;&gt;NOR",G25:G32)</f>
        <v>41923.5</v>
      </c>
      <c r="H24" s="193"/>
      <c r="I24" s="193">
        <f>SUM(I25:I32)</f>
        <v>41923.5</v>
      </c>
      <c r="J24" s="193"/>
      <c r="K24" s="193">
        <f>SUM(K25:K32)</f>
        <v>0</v>
      </c>
      <c r="L24" s="193"/>
      <c r="M24" s="193">
        <f>SUM(M25:M32)</f>
        <v>50727.434999999998</v>
      </c>
      <c r="N24" s="193"/>
      <c r="O24" s="193">
        <f>SUM(O25:O32)</f>
        <v>0</v>
      </c>
      <c r="P24" s="193"/>
      <c r="Q24" s="193">
        <f>SUM(Q25:Q32)</f>
        <v>0</v>
      </c>
      <c r="R24" s="193"/>
      <c r="S24" s="193"/>
      <c r="T24" s="194"/>
      <c r="U24" s="193">
        <f>SUM(U25:U32)</f>
        <v>0</v>
      </c>
      <c r="AE24" t="s">
        <v>104</v>
      </c>
    </row>
    <row r="25" spans="1:60" ht="22.5" outlineLevel="1" x14ac:dyDescent="0.2">
      <c r="A25" s="170">
        <v>9</v>
      </c>
      <c r="B25" s="180" t="s">
        <v>126</v>
      </c>
      <c r="C25" s="201" t="s">
        <v>127</v>
      </c>
      <c r="D25" s="182" t="s">
        <v>107</v>
      </c>
      <c r="E25" s="186">
        <v>-1</v>
      </c>
      <c r="F25" s="191">
        <v>16405</v>
      </c>
      <c r="G25" s="191">
        <v>-16405</v>
      </c>
      <c r="H25" s="191">
        <v>16405</v>
      </c>
      <c r="I25" s="191">
        <f>ROUND(E25*H25,2)</f>
        <v>-16405</v>
      </c>
      <c r="J25" s="191">
        <v>0</v>
      </c>
      <c r="K25" s="191">
        <f>ROUND(E25*J25,2)</f>
        <v>0</v>
      </c>
      <c r="L25" s="191">
        <v>21</v>
      </c>
      <c r="M25" s="191">
        <f>G25*(1+L25/100)</f>
        <v>-19850.05</v>
      </c>
      <c r="N25" s="191">
        <v>0</v>
      </c>
      <c r="O25" s="191">
        <f>ROUND(E25*N25,2)</f>
        <v>0</v>
      </c>
      <c r="P25" s="191">
        <v>0</v>
      </c>
      <c r="Q25" s="191">
        <f>ROUND(E25*P25,2)</f>
        <v>0</v>
      </c>
      <c r="R25" s="191"/>
      <c r="S25" s="191"/>
      <c r="T25" s="192">
        <v>0</v>
      </c>
      <c r="U25" s="191">
        <f>ROUND(E25*T25,2)</f>
        <v>0</v>
      </c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108</v>
      </c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ht="22.5" outlineLevel="1" x14ac:dyDescent="0.2">
      <c r="A26" s="170"/>
      <c r="B26" s="180"/>
      <c r="C26" s="202" t="s">
        <v>128</v>
      </c>
      <c r="D26" s="183"/>
      <c r="E26" s="187">
        <v>-1</v>
      </c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2"/>
      <c r="U26" s="191"/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110</v>
      </c>
      <c r="AF26" s="169">
        <v>0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/>
      <c r="B27" s="180"/>
      <c r="C27" s="202" t="s">
        <v>129</v>
      </c>
      <c r="D27" s="183"/>
      <c r="E27" s="187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2"/>
      <c r="U27" s="191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110</v>
      </c>
      <c r="AF27" s="169">
        <v>0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ht="22.5" outlineLevel="1" x14ac:dyDescent="0.2">
      <c r="A28" s="170">
        <v>10</v>
      </c>
      <c r="B28" s="180" t="s">
        <v>130</v>
      </c>
      <c r="C28" s="201" t="s">
        <v>131</v>
      </c>
      <c r="D28" s="182" t="s">
        <v>107</v>
      </c>
      <c r="E28" s="186">
        <v>1</v>
      </c>
      <c r="F28" s="191">
        <v>68520</v>
      </c>
      <c r="G28" s="191">
        <v>68520</v>
      </c>
      <c r="H28" s="191">
        <v>68520</v>
      </c>
      <c r="I28" s="191">
        <f>ROUND(E28*H28,2)</f>
        <v>68520</v>
      </c>
      <c r="J28" s="191">
        <v>0</v>
      </c>
      <c r="K28" s="191">
        <f>ROUND(E28*J28,2)</f>
        <v>0</v>
      </c>
      <c r="L28" s="191">
        <v>21</v>
      </c>
      <c r="M28" s="191">
        <f>G28*(1+L28/100)</f>
        <v>82909.2</v>
      </c>
      <c r="N28" s="191">
        <v>0</v>
      </c>
      <c r="O28" s="191">
        <f>ROUND(E28*N28,2)</f>
        <v>0</v>
      </c>
      <c r="P28" s="191">
        <v>0</v>
      </c>
      <c r="Q28" s="191">
        <f>ROUND(E28*P28,2)</f>
        <v>0</v>
      </c>
      <c r="R28" s="191"/>
      <c r="S28" s="191"/>
      <c r="T28" s="192">
        <v>0</v>
      </c>
      <c r="U28" s="191">
        <f>ROUND(E28*T28,2)</f>
        <v>0</v>
      </c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108</v>
      </c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ht="33.75" outlineLevel="1" x14ac:dyDescent="0.2">
      <c r="A29" s="170"/>
      <c r="B29" s="180"/>
      <c r="C29" s="202" t="s">
        <v>132</v>
      </c>
      <c r="D29" s="183"/>
      <c r="E29" s="187">
        <v>1</v>
      </c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2"/>
      <c r="U29" s="191"/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110</v>
      </c>
      <c r="AF29" s="169">
        <v>0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ht="22.5" outlineLevel="1" x14ac:dyDescent="0.2">
      <c r="A30" s="170">
        <v>11</v>
      </c>
      <c r="B30" s="180" t="s">
        <v>126</v>
      </c>
      <c r="C30" s="201" t="s">
        <v>133</v>
      </c>
      <c r="D30" s="182" t="s">
        <v>107</v>
      </c>
      <c r="E30" s="186">
        <v>-1</v>
      </c>
      <c r="F30" s="191">
        <v>10191.5</v>
      </c>
      <c r="G30" s="191">
        <v>-10191.5</v>
      </c>
      <c r="H30" s="191">
        <v>10191.5</v>
      </c>
      <c r="I30" s="191">
        <f>ROUND(E30*H30,2)</f>
        <v>-10191.5</v>
      </c>
      <c r="J30" s="191">
        <v>0</v>
      </c>
      <c r="K30" s="191">
        <f>ROUND(E30*J30,2)</f>
        <v>0</v>
      </c>
      <c r="L30" s="191">
        <v>21</v>
      </c>
      <c r="M30" s="191">
        <f>G30*(1+L30/100)</f>
        <v>-12331.715</v>
      </c>
      <c r="N30" s="191">
        <v>0</v>
      </c>
      <c r="O30" s="191">
        <f>ROUND(E30*N30,2)</f>
        <v>0</v>
      </c>
      <c r="P30" s="191">
        <v>0</v>
      </c>
      <c r="Q30" s="191">
        <f>ROUND(E30*P30,2)</f>
        <v>0</v>
      </c>
      <c r="R30" s="191"/>
      <c r="S30" s="191"/>
      <c r="T30" s="192">
        <v>0</v>
      </c>
      <c r="U30" s="191">
        <f>ROUND(E30*T30,2)</f>
        <v>0</v>
      </c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108</v>
      </c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ht="22.5" outlineLevel="1" x14ac:dyDescent="0.2">
      <c r="A31" s="170"/>
      <c r="B31" s="180"/>
      <c r="C31" s="202" t="s">
        <v>128</v>
      </c>
      <c r="D31" s="183"/>
      <c r="E31" s="187">
        <v>-1</v>
      </c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2"/>
      <c r="U31" s="191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110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/>
      <c r="B32" s="180"/>
      <c r="C32" s="202" t="s">
        <v>129</v>
      </c>
      <c r="D32" s="183"/>
      <c r="E32" s="187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2"/>
      <c r="U32" s="191"/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110</v>
      </c>
      <c r="AF32" s="169">
        <v>0</v>
      </c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ht="38.25" x14ac:dyDescent="0.2">
      <c r="A33" s="176" t="s">
        <v>103</v>
      </c>
      <c r="B33" s="181" t="s">
        <v>77</v>
      </c>
      <c r="C33" s="203" t="s">
        <v>78</v>
      </c>
      <c r="D33" s="184"/>
      <c r="E33" s="188"/>
      <c r="F33" s="193"/>
      <c r="G33" s="193">
        <f>SUMIF(AE34:AE43,"&lt;&gt;NOR",G34:G43)</f>
        <v>-147262.5</v>
      </c>
      <c r="H33" s="193"/>
      <c r="I33" s="193">
        <f>SUM(I34:I43)</f>
        <v>-147262.5</v>
      </c>
      <c r="J33" s="193"/>
      <c r="K33" s="193">
        <f>SUM(K34:K43)</f>
        <v>0</v>
      </c>
      <c r="L33" s="193"/>
      <c r="M33" s="193">
        <f>SUM(M34:M43)</f>
        <v>-178187.62499999997</v>
      </c>
      <c r="N33" s="193"/>
      <c r="O33" s="193">
        <f>SUM(O34:O43)</f>
        <v>0</v>
      </c>
      <c r="P33" s="193"/>
      <c r="Q33" s="193">
        <f>SUM(Q34:Q43)</f>
        <v>0</v>
      </c>
      <c r="R33" s="193"/>
      <c r="S33" s="193"/>
      <c r="T33" s="194"/>
      <c r="U33" s="193">
        <f>SUM(U34:U43)</f>
        <v>0</v>
      </c>
      <c r="AE33" t="s">
        <v>104</v>
      </c>
    </row>
    <row r="34" spans="1:60" outlineLevel="1" x14ac:dyDescent="0.2">
      <c r="A34" s="170">
        <v>12</v>
      </c>
      <c r="B34" s="180" t="s">
        <v>134</v>
      </c>
      <c r="C34" s="201" t="s">
        <v>135</v>
      </c>
      <c r="D34" s="182" t="s">
        <v>107</v>
      </c>
      <c r="E34" s="186">
        <v>-5</v>
      </c>
      <c r="F34" s="191">
        <v>756.5</v>
      </c>
      <c r="G34" s="191">
        <v>-3782.5</v>
      </c>
      <c r="H34" s="191">
        <v>756.5</v>
      </c>
      <c r="I34" s="191">
        <f>ROUND(E34*H34,2)</f>
        <v>-3782.5</v>
      </c>
      <c r="J34" s="191">
        <v>0</v>
      </c>
      <c r="K34" s="191">
        <f>ROUND(E34*J34,2)</f>
        <v>0</v>
      </c>
      <c r="L34" s="191">
        <v>21</v>
      </c>
      <c r="M34" s="191">
        <f>G34*(1+L34/100)</f>
        <v>-4576.8249999999998</v>
      </c>
      <c r="N34" s="191">
        <v>0</v>
      </c>
      <c r="O34" s="191">
        <f>ROUND(E34*N34,2)</f>
        <v>0</v>
      </c>
      <c r="P34" s="191">
        <v>0</v>
      </c>
      <c r="Q34" s="191">
        <f>ROUND(E34*P34,2)</f>
        <v>0</v>
      </c>
      <c r="R34" s="191"/>
      <c r="S34" s="191"/>
      <c r="T34" s="192">
        <v>0</v>
      </c>
      <c r="U34" s="191">
        <f>ROUND(E34*T34,2)</f>
        <v>0</v>
      </c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108</v>
      </c>
      <c r="AF34" s="169"/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ht="22.5" outlineLevel="1" x14ac:dyDescent="0.2">
      <c r="A35" s="170"/>
      <c r="B35" s="180"/>
      <c r="C35" s="202" t="s">
        <v>136</v>
      </c>
      <c r="D35" s="183"/>
      <c r="E35" s="187">
        <v>-5</v>
      </c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2"/>
      <c r="U35" s="191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110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>
        <v>13</v>
      </c>
      <c r="B36" s="180" t="s">
        <v>134</v>
      </c>
      <c r="C36" s="201" t="s">
        <v>137</v>
      </c>
      <c r="D36" s="182" t="s">
        <v>107</v>
      </c>
      <c r="E36" s="186">
        <v>-5</v>
      </c>
      <c r="F36" s="191">
        <v>1011.5</v>
      </c>
      <c r="G36" s="191">
        <v>-5057.5</v>
      </c>
      <c r="H36" s="191">
        <v>1011.5</v>
      </c>
      <c r="I36" s="191">
        <f>ROUND(E36*H36,2)</f>
        <v>-5057.5</v>
      </c>
      <c r="J36" s="191">
        <v>0</v>
      </c>
      <c r="K36" s="191">
        <f>ROUND(E36*J36,2)</f>
        <v>0</v>
      </c>
      <c r="L36" s="191">
        <v>21</v>
      </c>
      <c r="M36" s="191">
        <f>G36*(1+L36/100)</f>
        <v>-6119.5749999999998</v>
      </c>
      <c r="N36" s="191">
        <v>0</v>
      </c>
      <c r="O36" s="191">
        <f>ROUND(E36*N36,2)</f>
        <v>0</v>
      </c>
      <c r="P36" s="191">
        <v>0</v>
      </c>
      <c r="Q36" s="191">
        <f>ROUND(E36*P36,2)</f>
        <v>0</v>
      </c>
      <c r="R36" s="191"/>
      <c r="S36" s="191"/>
      <c r="T36" s="192">
        <v>0</v>
      </c>
      <c r="U36" s="191">
        <f>ROUND(E36*T36,2)</f>
        <v>0</v>
      </c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108</v>
      </c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ht="22.5" outlineLevel="1" x14ac:dyDescent="0.2">
      <c r="A37" s="170"/>
      <c r="B37" s="180"/>
      <c r="C37" s="202" t="s">
        <v>136</v>
      </c>
      <c r="D37" s="183"/>
      <c r="E37" s="187">
        <v>-5</v>
      </c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2"/>
      <c r="U37" s="191"/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110</v>
      </c>
      <c r="AF37" s="169">
        <v>0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ht="22.5" outlineLevel="1" x14ac:dyDescent="0.2">
      <c r="A38" s="170">
        <v>14</v>
      </c>
      <c r="B38" s="180" t="s">
        <v>134</v>
      </c>
      <c r="C38" s="201" t="s">
        <v>138</v>
      </c>
      <c r="D38" s="182" t="s">
        <v>107</v>
      </c>
      <c r="E38" s="186">
        <v>-5</v>
      </c>
      <c r="F38" s="191">
        <v>11551.5</v>
      </c>
      <c r="G38" s="191">
        <v>-57757.5</v>
      </c>
      <c r="H38" s="191">
        <v>11551.5</v>
      </c>
      <c r="I38" s="191">
        <f>ROUND(E38*H38,2)</f>
        <v>-57757.5</v>
      </c>
      <c r="J38" s="191">
        <v>0</v>
      </c>
      <c r="K38" s="191">
        <f>ROUND(E38*J38,2)</f>
        <v>0</v>
      </c>
      <c r="L38" s="191">
        <v>21</v>
      </c>
      <c r="M38" s="191">
        <f>G38*(1+L38/100)</f>
        <v>-69886.574999999997</v>
      </c>
      <c r="N38" s="191">
        <v>0</v>
      </c>
      <c r="O38" s="191">
        <f>ROUND(E38*N38,2)</f>
        <v>0</v>
      </c>
      <c r="P38" s="191">
        <v>0</v>
      </c>
      <c r="Q38" s="191">
        <f>ROUND(E38*P38,2)</f>
        <v>0</v>
      </c>
      <c r="R38" s="191"/>
      <c r="S38" s="191"/>
      <c r="T38" s="192">
        <v>0</v>
      </c>
      <c r="U38" s="191">
        <f>ROUND(E38*T38,2)</f>
        <v>0</v>
      </c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108</v>
      </c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ht="22.5" outlineLevel="1" x14ac:dyDescent="0.2">
      <c r="A39" s="170"/>
      <c r="B39" s="180"/>
      <c r="C39" s="202" t="s">
        <v>136</v>
      </c>
      <c r="D39" s="183"/>
      <c r="E39" s="187">
        <v>-5</v>
      </c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2"/>
      <c r="U39" s="191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110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ht="22.5" outlineLevel="1" x14ac:dyDescent="0.2">
      <c r="A40" s="170">
        <v>15</v>
      </c>
      <c r="B40" s="180" t="s">
        <v>139</v>
      </c>
      <c r="C40" s="201" t="s">
        <v>140</v>
      </c>
      <c r="D40" s="182" t="s">
        <v>107</v>
      </c>
      <c r="E40" s="186">
        <v>-5</v>
      </c>
      <c r="F40" s="191">
        <v>12325</v>
      </c>
      <c r="G40" s="191">
        <v>-61625</v>
      </c>
      <c r="H40" s="191">
        <v>12325</v>
      </c>
      <c r="I40" s="191">
        <f>ROUND(E40*H40,2)</f>
        <v>-61625</v>
      </c>
      <c r="J40" s="191">
        <v>0</v>
      </c>
      <c r="K40" s="191">
        <f>ROUND(E40*J40,2)</f>
        <v>0</v>
      </c>
      <c r="L40" s="191">
        <v>21</v>
      </c>
      <c r="M40" s="191">
        <f>G40*(1+L40/100)</f>
        <v>-74566.25</v>
      </c>
      <c r="N40" s="191">
        <v>0</v>
      </c>
      <c r="O40" s="191">
        <f>ROUND(E40*N40,2)</f>
        <v>0</v>
      </c>
      <c r="P40" s="191">
        <v>0</v>
      </c>
      <c r="Q40" s="191">
        <f>ROUND(E40*P40,2)</f>
        <v>0</v>
      </c>
      <c r="R40" s="191"/>
      <c r="S40" s="191"/>
      <c r="T40" s="192">
        <v>0</v>
      </c>
      <c r="U40" s="191">
        <f>ROUND(E40*T40,2)</f>
        <v>0</v>
      </c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108</v>
      </c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ht="22.5" outlineLevel="1" x14ac:dyDescent="0.2">
      <c r="A41" s="170"/>
      <c r="B41" s="180"/>
      <c r="C41" s="202" t="s">
        <v>136</v>
      </c>
      <c r="D41" s="183"/>
      <c r="E41" s="187">
        <v>-5</v>
      </c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2"/>
      <c r="U41" s="191"/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110</v>
      </c>
      <c r="AF41" s="169">
        <v>0</v>
      </c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 x14ac:dyDescent="0.2">
      <c r="A42" s="170">
        <v>16</v>
      </c>
      <c r="B42" s="180" t="s">
        <v>139</v>
      </c>
      <c r="C42" s="201" t="s">
        <v>141</v>
      </c>
      <c r="D42" s="182" t="s">
        <v>107</v>
      </c>
      <c r="E42" s="186">
        <v>-5</v>
      </c>
      <c r="F42" s="191">
        <v>3808</v>
      </c>
      <c r="G42" s="191">
        <v>-19040</v>
      </c>
      <c r="H42" s="191">
        <v>3808</v>
      </c>
      <c r="I42" s="191">
        <f>ROUND(E42*H42,2)</f>
        <v>-19040</v>
      </c>
      <c r="J42" s="191">
        <v>0</v>
      </c>
      <c r="K42" s="191">
        <f>ROUND(E42*J42,2)</f>
        <v>0</v>
      </c>
      <c r="L42" s="191">
        <v>21</v>
      </c>
      <c r="M42" s="191">
        <f>G42*(1+L42/100)</f>
        <v>-23038.399999999998</v>
      </c>
      <c r="N42" s="191">
        <v>0</v>
      </c>
      <c r="O42" s="191">
        <f>ROUND(E42*N42,2)</f>
        <v>0</v>
      </c>
      <c r="P42" s="191">
        <v>0</v>
      </c>
      <c r="Q42" s="191">
        <f>ROUND(E42*P42,2)</f>
        <v>0</v>
      </c>
      <c r="R42" s="191"/>
      <c r="S42" s="191"/>
      <c r="T42" s="192">
        <v>0</v>
      </c>
      <c r="U42" s="191">
        <f>ROUND(E42*T42,2)</f>
        <v>0</v>
      </c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108</v>
      </c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22.5" outlineLevel="1" x14ac:dyDescent="0.2">
      <c r="A43" s="195"/>
      <c r="B43" s="196"/>
      <c r="C43" s="204" t="s">
        <v>136</v>
      </c>
      <c r="D43" s="197"/>
      <c r="E43" s="198">
        <v>-5</v>
      </c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200"/>
      <c r="U43" s="199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110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x14ac:dyDescent="0.2">
      <c r="A44" s="6"/>
      <c r="B44" s="7" t="s">
        <v>142</v>
      </c>
      <c r="C44" s="205" t="s">
        <v>142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C45" s="206"/>
      <c r="D45" s="164"/>
      <c r="AE45" t="s">
        <v>143</v>
      </c>
    </row>
    <row r="46" spans="1:60" x14ac:dyDescent="0.2">
      <c r="D46" s="164"/>
    </row>
    <row r="47" spans="1:60" x14ac:dyDescent="0.2">
      <c r="D47" s="164"/>
    </row>
    <row r="48" spans="1:60" x14ac:dyDescent="0.2">
      <c r="D48" s="164"/>
    </row>
    <row r="49" spans="4:4" x14ac:dyDescent="0.2">
      <c r="D49" s="164"/>
    </row>
    <row r="50" spans="4:4" x14ac:dyDescent="0.2">
      <c r="D50" s="164"/>
    </row>
    <row r="51" spans="4:4" x14ac:dyDescent="0.2">
      <c r="D51" s="164"/>
    </row>
    <row r="52" spans="4:4" x14ac:dyDescent="0.2">
      <c r="D52" s="164"/>
    </row>
    <row r="53" spans="4:4" x14ac:dyDescent="0.2">
      <c r="D53" s="164"/>
    </row>
    <row r="54" spans="4:4" x14ac:dyDescent="0.2">
      <c r="D54" s="164"/>
    </row>
    <row r="55" spans="4:4" x14ac:dyDescent="0.2">
      <c r="D55" s="164"/>
    </row>
    <row r="56" spans="4:4" x14ac:dyDescent="0.2">
      <c r="D56" s="164"/>
    </row>
    <row r="57" spans="4:4" x14ac:dyDescent="0.2">
      <c r="D57" s="164"/>
    </row>
    <row r="58" spans="4:4" x14ac:dyDescent="0.2">
      <c r="D58" s="164"/>
    </row>
    <row r="59" spans="4:4" x14ac:dyDescent="0.2">
      <c r="D59" s="164"/>
    </row>
    <row r="60" spans="4:4" x14ac:dyDescent="0.2">
      <c r="D60" s="164"/>
    </row>
    <row r="61" spans="4:4" x14ac:dyDescent="0.2">
      <c r="D61" s="164"/>
    </row>
    <row r="62" spans="4:4" x14ac:dyDescent="0.2">
      <c r="D62" s="164"/>
    </row>
    <row r="63" spans="4:4" x14ac:dyDescent="0.2">
      <c r="D63" s="164"/>
    </row>
    <row r="64" spans="4:4" x14ac:dyDescent="0.2">
      <c r="D64" s="164"/>
    </row>
    <row r="65" spans="4:4" x14ac:dyDescent="0.2">
      <c r="D65" s="164"/>
    </row>
    <row r="66" spans="4:4" x14ac:dyDescent="0.2">
      <c r="D66" s="164"/>
    </row>
    <row r="67" spans="4:4" x14ac:dyDescent="0.2">
      <c r="D67" s="164"/>
    </row>
    <row r="68" spans="4:4" x14ac:dyDescent="0.2">
      <c r="D68" s="164"/>
    </row>
    <row r="69" spans="4:4" x14ac:dyDescent="0.2">
      <c r="D69" s="164"/>
    </row>
    <row r="70" spans="4:4" x14ac:dyDescent="0.2">
      <c r="D70" s="164"/>
    </row>
    <row r="71" spans="4:4" x14ac:dyDescent="0.2">
      <c r="D71" s="164"/>
    </row>
    <row r="72" spans="4:4" x14ac:dyDescent="0.2">
      <c r="D72" s="164"/>
    </row>
    <row r="73" spans="4:4" x14ac:dyDescent="0.2">
      <c r="D73" s="164"/>
    </row>
    <row r="74" spans="4:4" x14ac:dyDescent="0.2">
      <c r="D74" s="164"/>
    </row>
    <row r="75" spans="4:4" x14ac:dyDescent="0.2">
      <c r="D75" s="164"/>
    </row>
    <row r="76" spans="4:4" x14ac:dyDescent="0.2">
      <c r="D76" s="164"/>
    </row>
    <row r="77" spans="4:4" x14ac:dyDescent="0.2">
      <c r="D77" s="164"/>
    </row>
    <row r="78" spans="4:4" x14ac:dyDescent="0.2">
      <c r="D78" s="164"/>
    </row>
    <row r="79" spans="4:4" x14ac:dyDescent="0.2">
      <c r="D79" s="164"/>
    </row>
    <row r="80" spans="4:4" x14ac:dyDescent="0.2">
      <c r="D80" s="164"/>
    </row>
    <row r="81" spans="4:4" x14ac:dyDescent="0.2">
      <c r="D81" s="164"/>
    </row>
    <row r="82" spans="4:4" x14ac:dyDescent="0.2">
      <c r="D82" s="164"/>
    </row>
    <row r="83" spans="4:4" x14ac:dyDescent="0.2">
      <c r="D83" s="164"/>
    </row>
    <row r="84" spans="4:4" x14ac:dyDescent="0.2">
      <c r="D84" s="164"/>
    </row>
    <row r="85" spans="4:4" x14ac:dyDescent="0.2">
      <c r="D85" s="164"/>
    </row>
    <row r="86" spans="4:4" x14ac:dyDescent="0.2">
      <c r="D86" s="164"/>
    </row>
    <row r="87" spans="4:4" x14ac:dyDescent="0.2">
      <c r="D87" s="164"/>
    </row>
    <row r="88" spans="4:4" x14ac:dyDescent="0.2">
      <c r="D88" s="164"/>
    </row>
    <row r="89" spans="4:4" x14ac:dyDescent="0.2">
      <c r="D89" s="164"/>
    </row>
    <row r="90" spans="4:4" x14ac:dyDescent="0.2">
      <c r="D90" s="164"/>
    </row>
    <row r="91" spans="4:4" x14ac:dyDescent="0.2">
      <c r="D91" s="164"/>
    </row>
    <row r="92" spans="4:4" x14ac:dyDescent="0.2">
      <c r="D92" s="164"/>
    </row>
    <row r="93" spans="4:4" x14ac:dyDescent="0.2">
      <c r="D93" s="164"/>
    </row>
    <row r="94" spans="4:4" x14ac:dyDescent="0.2">
      <c r="D94" s="164"/>
    </row>
    <row r="95" spans="4:4" x14ac:dyDescent="0.2">
      <c r="D95" s="164"/>
    </row>
    <row r="96" spans="4:4" x14ac:dyDescent="0.2">
      <c r="D96" s="164"/>
    </row>
    <row r="97" spans="4:4" x14ac:dyDescent="0.2">
      <c r="D97" s="164"/>
    </row>
    <row r="98" spans="4:4" x14ac:dyDescent="0.2">
      <c r="D98" s="164"/>
    </row>
    <row r="99" spans="4:4" x14ac:dyDescent="0.2">
      <c r="D99" s="164"/>
    </row>
    <row r="100" spans="4:4" x14ac:dyDescent="0.2">
      <c r="D100" s="164"/>
    </row>
    <row r="101" spans="4:4" x14ac:dyDescent="0.2">
      <c r="D101" s="164"/>
    </row>
    <row r="102" spans="4:4" x14ac:dyDescent="0.2">
      <c r="D102" s="164"/>
    </row>
    <row r="103" spans="4:4" x14ac:dyDescent="0.2">
      <c r="D103" s="164"/>
    </row>
    <row r="104" spans="4:4" x14ac:dyDescent="0.2">
      <c r="D104" s="164"/>
    </row>
    <row r="105" spans="4:4" x14ac:dyDescent="0.2">
      <c r="D105" s="164"/>
    </row>
    <row r="106" spans="4:4" x14ac:dyDescent="0.2">
      <c r="D106" s="164"/>
    </row>
    <row r="107" spans="4:4" x14ac:dyDescent="0.2">
      <c r="D107" s="164"/>
    </row>
    <row r="108" spans="4:4" x14ac:dyDescent="0.2">
      <c r="D108" s="164"/>
    </row>
    <row r="109" spans="4:4" x14ac:dyDescent="0.2">
      <c r="D109" s="164"/>
    </row>
    <row r="110" spans="4:4" x14ac:dyDescent="0.2">
      <c r="D110" s="164"/>
    </row>
    <row r="111" spans="4:4" x14ac:dyDescent="0.2">
      <c r="D111" s="164"/>
    </row>
    <row r="112" spans="4:4" x14ac:dyDescent="0.2">
      <c r="D112" s="164"/>
    </row>
    <row r="113" spans="4:4" x14ac:dyDescent="0.2">
      <c r="D113" s="164"/>
    </row>
    <row r="114" spans="4:4" x14ac:dyDescent="0.2">
      <c r="D114" s="164"/>
    </row>
    <row r="115" spans="4:4" x14ac:dyDescent="0.2">
      <c r="D115" s="164"/>
    </row>
    <row r="116" spans="4:4" x14ac:dyDescent="0.2">
      <c r="D116" s="164"/>
    </row>
    <row r="117" spans="4:4" x14ac:dyDescent="0.2">
      <c r="D117" s="164"/>
    </row>
    <row r="118" spans="4:4" x14ac:dyDescent="0.2">
      <c r="D118" s="164"/>
    </row>
    <row r="119" spans="4:4" x14ac:dyDescent="0.2">
      <c r="D119" s="164"/>
    </row>
    <row r="120" spans="4:4" x14ac:dyDescent="0.2">
      <c r="D120" s="164"/>
    </row>
    <row r="121" spans="4:4" x14ac:dyDescent="0.2">
      <c r="D121" s="164"/>
    </row>
    <row r="122" spans="4:4" x14ac:dyDescent="0.2">
      <c r="D122" s="164"/>
    </row>
    <row r="123" spans="4:4" x14ac:dyDescent="0.2">
      <c r="D123" s="164"/>
    </row>
    <row r="124" spans="4:4" x14ac:dyDescent="0.2">
      <c r="D124" s="164"/>
    </row>
    <row r="125" spans="4:4" x14ac:dyDescent="0.2">
      <c r="D125" s="164"/>
    </row>
    <row r="126" spans="4:4" x14ac:dyDescent="0.2">
      <c r="D126" s="164"/>
    </row>
    <row r="127" spans="4:4" x14ac:dyDescent="0.2">
      <c r="D127" s="164"/>
    </row>
    <row r="128" spans="4:4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ZL45b ZL45b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'ZL45b ZL45b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2015-08-25T04:37:51Z</dcterms:modified>
</cp:coreProperties>
</file>